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2" windowWidth="11340" windowHeight="6228"/>
  </bookViews>
  <sheets>
    <sheet name="Acolhimento" sheetId="2" r:id="rId1"/>
    <sheet name="Dados e resultados" sheetId="3" r:id="rId2"/>
  </sheets>
  <externalReferences>
    <externalReference r:id="rId3"/>
  </externalReferences>
  <definedNames>
    <definedName name="__123Graph_AGERAL" hidden="1">[1]Repetidor!#REF!</definedName>
    <definedName name="__123Graph_B" hidden="1">[1]Repetidor!#REF!</definedName>
    <definedName name="__123Graph_BGERAL" hidden="1">[1]Repetidor!#REF!</definedName>
    <definedName name="__123Graph_C" hidden="1">[1]Repetidor!$O$46:$O$110</definedName>
    <definedName name="__123Graph_D" hidden="1">[1]Repetidor!$N$46:$N$110</definedName>
    <definedName name="__123Graph_DGERAL" hidden="1">[1]Repetidor!#REF!</definedName>
    <definedName name="__123Graph_E" hidden="1">[1]Repetidor!#REF!</definedName>
    <definedName name="__123Graph_EGERAL" hidden="1">[1]Repetidor!#REF!</definedName>
    <definedName name="__123Graph_FGERAL" hidden="1">[1]Repetidor!#REF!</definedName>
    <definedName name="__123Graph_LBL_B" hidden="1">[1]Repetidor!#REF!</definedName>
    <definedName name="__123Graph_LBL_D" hidden="1">[1]Repetidor!#REF!</definedName>
    <definedName name="__123Graph_LBL_E" hidden="1">[1]Repetidor!#REF!</definedName>
    <definedName name="__123Graph_X" hidden="1">[1]Repetidor!#REF!</definedName>
    <definedName name="__123Graph_XGERAL" hidden="1">[1]Repetidor!#REF!</definedName>
    <definedName name="_Dist_Bin" hidden="1">[1]Repetidor!#REF!</definedName>
    <definedName name="_Dist_Values" hidden="1">[1]Repetidor!#REF!</definedName>
    <definedName name="_Fill" hidden="1">[1]Repetidor!#REF!</definedName>
    <definedName name="solver_adj" localSheetId="1" hidden="1">'Dados e resultados'!$K$11,'Dados e resultados'!$M$11,'Dados e resultados'!$P$11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'Dados e resultados'!$P$7</definedName>
    <definedName name="solver_lhs2" localSheetId="1" hidden="1">'Dados e resultados'!$P$8</definedName>
    <definedName name="solver_lhs3" localSheetId="1" hidden="1">'Dados e resultados'!$P$9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'Dados e resultados'!$T$11</definedName>
    <definedName name="solver_pre" localSheetId="1" hidden="1">0.000000001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hs1" localSheetId="1" hidden="1">'Dados e resultados'!$R$7</definedName>
    <definedName name="solver_rhs2" localSheetId="1" hidden="1">'Dados e resultados'!$R$8</definedName>
    <definedName name="solver_rhs3" localSheetId="1" hidden="1">'Dados e resultados'!$R$9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U11" i="3" l="1"/>
  <c r="U8" i="3"/>
  <c r="U9" i="3"/>
  <c r="U7" i="3"/>
  <c r="M17" i="3" l="1"/>
  <c r="G15" i="3"/>
  <c r="R9" i="3" s="1"/>
  <c r="G14" i="3"/>
  <c r="R8" i="3" s="1"/>
  <c r="G13" i="3"/>
  <c r="K9" i="3" s="1"/>
  <c r="G11" i="3"/>
  <c r="K8" i="3" s="1"/>
  <c r="G12" i="3"/>
  <c r="M9" i="3" s="1"/>
  <c r="G10" i="3"/>
  <c r="I9" i="3" s="1"/>
  <c r="G8" i="3"/>
  <c r="R7" i="3" s="1"/>
  <c r="G9" i="3"/>
  <c r="I8" i="3" s="1"/>
  <c r="G7" i="3"/>
  <c r="I7" i="3" s="1"/>
  <c r="P9" i="3" l="1"/>
  <c r="T9" i="3" s="1"/>
  <c r="P8" i="3"/>
  <c r="T8" i="3" s="1"/>
  <c r="M7" i="3"/>
  <c r="P7" i="3" s="1"/>
  <c r="T7" i="3" s="1"/>
  <c r="T11" i="3" s="1"/>
  <c r="K7" i="3"/>
  <c r="M8" i="3"/>
</calcChain>
</file>

<file path=xl/sharedStrings.xml><?xml version="1.0" encoding="utf-8"?>
<sst xmlns="http://schemas.openxmlformats.org/spreadsheetml/2006/main" count="40" uniqueCount="32">
  <si>
    <t>Rui Assis</t>
  </si>
  <si>
    <t>y</t>
  </si>
  <si>
    <t>n =</t>
  </si>
  <si>
    <t xml:space="preserve">Células a azul para dados, verde claro para cálculos intermédios e amarelo para resultados </t>
  </si>
  <si>
    <t>rassis@rassis.com</t>
  </si>
  <si>
    <t>http://www.rassis.com</t>
  </si>
  <si>
    <t>Estatística Aplicada</t>
  </si>
  <si>
    <r>
      <rPr>
        <sz val="12"/>
        <rFont val="Symbol"/>
        <family val="1"/>
        <charset val="2"/>
      </rPr>
      <t>S</t>
    </r>
    <r>
      <rPr>
        <i/>
        <sz val="11"/>
        <rFont val="Arial"/>
        <family val="2"/>
      </rPr>
      <t>y</t>
    </r>
    <r>
      <rPr>
        <i/>
        <vertAlign val="subscript"/>
        <sz val="11"/>
        <rFont val="Arial"/>
        <family val="2"/>
      </rPr>
      <t>i</t>
    </r>
    <r>
      <rPr>
        <sz val="11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</si>
  <si>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</si>
  <si>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</si>
  <si>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Symbol"/>
        <family val="1"/>
        <charset val="2"/>
      </rPr>
      <t>S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</t>
    </r>
    <r>
      <rPr>
        <sz val="11"/>
        <rFont val="Arial"/>
        <family val="2"/>
      </rPr>
      <t xml:space="preserve"> =</t>
    </r>
  </si>
  <si>
    <r>
      <rPr>
        <sz val="12"/>
        <rFont val="Symbol"/>
        <family val="1"/>
        <charset val="2"/>
      </rPr>
      <t>S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 xml:space="preserve"> 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</si>
  <si>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i1.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>) 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</si>
  <si>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i1.</t>
    </r>
    <r>
      <rPr>
        <i/>
        <sz val="11"/>
        <rFont val="Arial"/>
        <family val="2"/>
      </rPr>
      <t>y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 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</si>
  <si>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i2.</t>
    </r>
    <r>
      <rPr>
        <i/>
        <sz val="11"/>
        <rFont val="Arial"/>
        <family val="2"/>
      </rPr>
      <t>y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</si>
  <si>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</si>
  <si>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1</t>
    </r>
    <r>
      <rPr>
        <sz val="11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</si>
  <si>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2</t>
    </r>
    <r>
      <rPr>
        <sz val="11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</si>
  <si>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1"/>
        <rFont val="Arial"/>
        <family val="2"/>
      </rPr>
      <t>0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</si>
  <si>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1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</si>
  <si>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2</t>
    </r>
  </si>
  <si>
    <t>=</t>
  </si>
  <si>
    <t>Diferenças</t>
  </si>
  <si>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</si>
  <si>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</si>
  <si>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</si>
  <si>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t>Interpolação</t>
  </si>
  <si>
    <t>Estimação dos parâmetros de correlação entre três variáveis aleatórias</t>
  </si>
  <si>
    <t>pelo método dos mínimos quadrados</t>
  </si>
  <si>
    <t>Objectivos</t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</si>
  <si>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</t>
    </r>
    <r>
      <rPr>
        <sz val="11"/>
        <rFont val="Arial"/>
        <family val="2"/>
      </rPr>
      <t>)</t>
    </r>
    <r>
      <rPr>
        <vertAlign val="superscript"/>
        <sz val="9"/>
        <rFont val="Arial"/>
        <family val="2"/>
      </rPr>
      <t>2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</si>
  <si>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>)</t>
    </r>
    <r>
      <rPr>
        <vertAlign val="superscript"/>
        <sz val="9"/>
        <rFont val="Arial"/>
        <family val="2"/>
      </rPr>
      <t>2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</si>
</sst>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vertAlign val="subscript"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color indexed="9"/>
      <name val="Times New Roman"/>
      <family val="1"/>
    </font>
    <font>
      <vertAlign val="subscript"/>
      <sz val="10"/>
      <name val="Symbol"/>
      <family val="1"/>
      <charset val="2"/>
    </font>
    <font>
      <vertAlign val="subscript"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2"/>
      <name val="Symbol"/>
      <family val="1"/>
      <charset val="2"/>
    </font>
    <font>
      <sz val="12"/>
      <name val="Arial"/>
      <family val="2"/>
    </font>
    <font>
      <sz val="10"/>
      <color rgb="FFFF0000"/>
      <name val="Arial"/>
      <family val="2"/>
    </font>
    <font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2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/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12" fillId="2" borderId="0" xfId="1" applyFont="1" applyFill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3" borderId="0" xfId="0" quotePrefix="1" applyFont="1" applyFill="1" applyAlignment="1" applyProtection="1">
      <alignment horizontal="center"/>
    </xf>
    <xf numFmtId="0" fontId="8" fillId="2" borderId="0" xfId="0" quotePrefix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right"/>
    </xf>
    <xf numFmtId="3" fontId="2" fillId="5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5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7" fontId="6" fillId="2" borderId="0" xfId="0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7620</xdr:rowOff>
        </xdr:from>
        <xdr:to>
          <xdr:col>10</xdr:col>
          <xdr:colOff>548640</xdr:colOff>
          <xdr:row>4</xdr:row>
          <xdr:rowOff>68580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96981</xdr:colOff>
      <xdr:row>6</xdr:row>
      <xdr:rowOff>13856</xdr:rowOff>
    </xdr:from>
    <xdr:to>
      <xdr:col>16</xdr:col>
      <xdr:colOff>367144</xdr:colOff>
      <xdr:row>6</xdr:row>
      <xdr:rowOff>173184</xdr:rowOff>
    </xdr:to>
    <xdr:sp macro="" textlink="">
      <xdr:nvSpPr>
        <xdr:cNvPr id="3" name="Left-Right Arrow 2"/>
        <xdr:cNvSpPr/>
      </xdr:nvSpPr>
      <xdr:spPr bwMode="auto">
        <a:xfrm>
          <a:off x="10397836" y="1046020"/>
          <a:ext cx="270163" cy="159328"/>
        </a:xfrm>
        <a:prstGeom prst="left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16</xdr:col>
      <xdr:colOff>103905</xdr:colOff>
      <xdr:row>8</xdr:row>
      <xdr:rowOff>20801</xdr:rowOff>
    </xdr:from>
    <xdr:to>
      <xdr:col>16</xdr:col>
      <xdr:colOff>374068</xdr:colOff>
      <xdr:row>9</xdr:row>
      <xdr:rowOff>13874</xdr:rowOff>
    </xdr:to>
    <xdr:sp macro="" textlink="">
      <xdr:nvSpPr>
        <xdr:cNvPr id="7" name="Left-Right Arrow 6"/>
        <xdr:cNvSpPr/>
      </xdr:nvSpPr>
      <xdr:spPr bwMode="auto">
        <a:xfrm>
          <a:off x="10404760" y="1427037"/>
          <a:ext cx="270163" cy="159328"/>
        </a:xfrm>
        <a:prstGeom prst="left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16</xdr:col>
      <xdr:colOff>96984</xdr:colOff>
      <xdr:row>7</xdr:row>
      <xdr:rowOff>13886</xdr:rowOff>
    </xdr:from>
    <xdr:to>
      <xdr:col>16</xdr:col>
      <xdr:colOff>367147</xdr:colOff>
      <xdr:row>8</xdr:row>
      <xdr:rowOff>6960</xdr:rowOff>
    </xdr:to>
    <xdr:sp macro="" textlink="">
      <xdr:nvSpPr>
        <xdr:cNvPr id="8" name="Left-Right Arrow 7"/>
        <xdr:cNvSpPr/>
      </xdr:nvSpPr>
      <xdr:spPr bwMode="auto">
        <a:xfrm>
          <a:off x="9448802" y="1177668"/>
          <a:ext cx="270163" cy="159328"/>
        </a:xfrm>
        <a:prstGeom prst="left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15</xdr:col>
      <xdr:colOff>48506</xdr:colOff>
      <xdr:row>12</xdr:row>
      <xdr:rowOff>48503</xdr:rowOff>
    </xdr:from>
    <xdr:to>
      <xdr:col>19</xdr:col>
      <xdr:colOff>235543</xdr:colOff>
      <xdr:row>16</xdr:row>
      <xdr:rowOff>34637</xdr:rowOff>
    </xdr:to>
    <xdr:sp macro="" textlink="">
      <xdr:nvSpPr>
        <xdr:cNvPr id="2" name="Rounded Rectangular Callout 1"/>
        <xdr:cNvSpPr/>
      </xdr:nvSpPr>
      <xdr:spPr bwMode="auto">
        <a:xfrm>
          <a:off x="8776870" y="2043558"/>
          <a:ext cx="2175164" cy="651152"/>
        </a:xfrm>
        <a:prstGeom prst="wedgeRoundRectCallout">
          <a:avLst>
            <a:gd name="adj1" fmla="val -29750"/>
            <a:gd name="adj2" fmla="val -62816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Para determinar os valores dos coeficientes </a:t>
          </a:r>
          <a:r>
            <a:rPr lang="pt-PT" sz="1000" i="1">
              <a:solidFill>
                <a:schemeClr val="bg1"/>
              </a:solidFill>
              <a:sym typeface="Symbol"/>
            </a:rPr>
            <a:t></a:t>
          </a:r>
          <a:r>
            <a:rPr lang="pt-PT" sz="1000">
              <a:solidFill>
                <a:schemeClr val="bg1"/>
              </a:solidFill>
              <a:sym typeface="Symbol"/>
            </a:rPr>
            <a:t>, correr o SOLVER, o qual já se encontra programado.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1</xdr:rowOff>
    </xdr:from>
    <xdr:to>
      <xdr:col>14</xdr:col>
      <xdr:colOff>20782</xdr:colOff>
      <xdr:row>22</xdr:row>
      <xdr:rowOff>117764</xdr:rowOff>
    </xdr:to>
    <xdr:sp macro="" textlink="">
      <xdr:nvSpPr>
        <xdr:cNvPr id="9" name="Rounded Rectangular Callout 8"/>
        <xdr:cNvSpPr/>
      </xdr:nvSpPr>
      <xdr:spPr bwMode="auto">
        <a:xfrm>
          <a:off x="5832764" y="3158837"/>
          <a:ext cx="2722418" cy="616527"/>
        </a:xfrm>
        <a:prstGeom prst="wedgeRoundRectCallout">
          <a:avLst>
            <a:gd name="adj1" fmla="val -29750"/>
            <a:gd name="adj2" fmla="val -62816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Introduzindo quaisquer valores das variáveis independentes (explicativas) </a:t>
          </a:r>
          <a:r>
            <a:rPr lang="pt-PT" sz="1000" i="1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1</a:t>
          </a:r>
          <a:r>
            <a:rPr lang="pt-PT" sz="1000">
              <a:solidFill>
                <a:schemeClr val="bg1"/>
              </a:solidFill>
            </a:rPr>
            <a:t> e </a:t>
          </a:r>
          <a:r>
            <a:rPr lang="pt-PT" sz="1000" i="1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2</a:t>
          </a:r>
          <a:r>
            <a:rPr lang="pt-PT" sz="1000">
              <a:solidFill>
                <a:schemeClr val="bg1"/>
              </a:solidFill>
            </a:rPr>
            <a:t>, obtem-se</a:t>
          </a:r>
          <a:r>
            <a:rPr lang="pt-PT" sz="1000" baseline="0">
              <a:solidFill>
                <a:schemeClr val="bg1"/>
              </a:solidFill>
            </a:rPr>
            <a:t> o valor da variável dependente </a:t>
          </a:r>
          <a:r>
            <a:rPr lang="pt-PT" sz="1000" i="1" baseline="0">
              <a:solidFill>
                <a:schemeClr val="bg1"/>
              </a:solidFill>
            </a:rPr>
            <a:t>y</a:t>
          </a:r>
          <a:r>
            <a:rPr lang="pt-PT" sz="1000">
              <a:solidFill>
                <a:schemeClr val="bg1"/>
              </a:solidFill>
              <a:sym typeface="Symbol"/>
            </a:rPr>
            <a:t>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339448</xdr:colOff>
      <xdr:row>1</xdr:row>
      <xdr:rowOff>34636</xdr:rowOff>
    </xdr:from>
    <xdr:to>
      <xdr:col>7</xdr:col>
      <xdr:colOff>290957</xdr:colOff>
      <xdr:row>4</xdr:row>
      <xdr:rowOff>159335</xdr:rowOff>
    </xdr:to>
    <xdr:sp macro="" textlink="">
      <xdr:nvSpPr>
        <xdr:cNvPr id="10" name="Rounded Rectangular Callout 9"/>
        <xdr:cNvSpPr/>
      </xdr:nvSpPr>
      <xdr:spPr bwMode="auto">
        <a:xfrm>
          <a:off x="3678393" y="200891"/>
          <a:ext cx="1821873" cy="623462"/>
        </a:xfrm>
        <a:prstGeom prst="wedgeRoundRectCallout">
          <a:avLst>
            <a:gd name="adj1" fmla="val 15029"/>
            <a:gd name="adj2" fmla="val 62437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Cálculos válidos</a:t>
          </a:r>
          <a:r>
            <a:rPr lang="pt-PT" sz="1000" baseline="0">
              <a:solidFill>
                <a:schemeClr val="bg1"/>
              </a:solidFill>
            </a:rPr>
            <a:t> para qualquer nº de dados (</a:t>
          </a:r>
          <a:r>
            <a:rPr lang="pt-PT" sz="1000" i="1" baseline="0">
              <a:solidFill>
                <a:schemeClr val="bg1"/>
              </a:solidFill>
            </a:rPr>
            <a:t>y</a:t>
          </a:r>
          <a:r>
            <a:rPr lang="pt-PT" sz="1000" baseline="0">
              <a:solidFill>
                <a:schemeClr val="bg1"/>
              </a:solidFill>
            </a:rPr>
            <a:t>, </a:t>
          </a:r>
          <a:r>
            <a:rPr lang="pt-PT" sz="1000" i="1" baseline="0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1</a:t>
          </a:r>
          <a:r>
            <a:rPr lang="pt-PT" sz="1000" baseline="0">
              <a:solidFill>
                <a:schemeClr val="bg1"/>
              </a:solidFill>
            </a:rPr>
            <a:t> e </a:t>
          </a:r>
          <a:r>
            <a:rPr lang="pt-PT" sz="1000" i="1" baseline="0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2</a:t>
          </a:r>
          <a:r>
            <a:rPr lang="pt-PT" sz="1000" baseline="0">
              <a:solidFill>
                <a:schemeClr val="bg1"/>
              </a:solidFill>
            </a:rPr>
            <a:t>) introduzidos nas colunas B, C e D.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assis.com/Documents%20and%20Settings/Rui%20Assis/My%20Documents/Excel/ISQ/ADITECC/M&#243;dulo%20V%20-%20Payba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lhimento"/>
      <sheetName val="Dados"/>
      <sheetName val="Resultados"/>
      <sheetName val="Gráfico"/>
      <sheetName val="Repetidor"/>
      <sheetName val="Histograma"/>
    </sheetNames>
    <sheetDataSet>
      <sheetData sheetId="0"/>
      <sheetData sheetId="1"/>
      <sheetData sheetId="2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30" zoomScaleNormal="130" workbookViewId="0"/>
  </sheetViews>
  <sheetFormatPr defaultColWidth="9.109375" defaultRowHeight="13.2" x14ac:dyDescent="0.25"/>
  <cols>
    <col min="1" max="1" width="34.77734375" style="5" customWidth="1"/>
    <col min="2" max="13" width="12.6640625" style="5" customWidth="1"/>
    <col min="14" max="16384" width="9.109375" style="5"/>
  </cols>
  <sheetData>
    <row r="1" spans="1:13" customFormat="1" ht="18" customHeight="1" x14ac:dyDescent="0.25">
      <c r="A1" s="17"/>
      <c r="B1" s="1"/>
      <c r="C1" s="1"/>
      <c r="D1" s="1"/>
      <c r="E1" s="1"/>
      <c r="F1" s="1"/>
      <c r="G1" s="1"/>
      <c r="H1" s="17"/>
      <c r="I1" s="1"/>
      <c r="J1" s="1"/>
      <c r="K1" s="1"/>
      <c r="L1" s="1"/>
      <c r="M1" s="1"/>
    </row>
    <row r="2" spans="1:13" customFormat="1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ht="18" customHeight="1" x14ac:dyDescent="0.25">
      <c r="A3" s="1"/>
      <c r="B3" s="1"/>
      <c r="C3" s="2"/>
      <c r="D3" s="2"/>
      <c r="E3" s="2"/>
      <c r="F3" s="2"/>
      <c r="G3" s="2"/>
      <c r="H3" s="1"/>
      <c r="I3" s="1"/>
      <c r="J3" s="1"/>
      <c r="K3" s="1"/>
      <c r="L3" s="1"/>
      <c r="M3" s="1"/>
    </row>
    <row r="4" spans="1:13" customFormat="1" ht="24" customHeight="1" x14ac:dyDescent="0.4">
      <c r="A4" s="1"/>
      <c r="B4" s="1"/>
      <c r="C4" s="2"/>
      <c r="D4" s="2"/>
      <c r="E4" s="3" t="s">
        <v>6</v>
      </c>
      <c r="F4" s="2"/>
      <c r="G4" s="2"/>
      <c r="H4" s="1"/>
      <c r="I4" s="1"/>
      <c r="J4" s="1"/>
      <c r="K4" s="1"/>
      <c r="L4" s="1"/>
      <c r="M4" s="1"/>
    </row>
    <row r="5" spans="1:13" customFormat="1" ht="18" customHeight="1" x14ac:dyDescent="0.4">
      <c r="A5" s="1"/>
      <c r="B5" s="1"/>
      <c r="C5" s="2"/>
      <c r="D5" s="2"/>
      <c r="E5" s="2"/>
      <c r="F5" s="2"/>
      <c r="G5" s="18"/>
      <c r="H5" s="1"/>
      <c r="I5" s="1"/>
      <c r="J5" s="1"/>
      <c r="K5" s="1"/>
      <c r="L5" s="1"/>
      <c r="M5" s="1"/>
    </row>
    <row r="6" spans="1:13" customFormat="1" ht="18" customHeight="1" x14ac:dyDescent="0.3">
      <c r="A6" s="1"/>
      <c r="B6" s="1"/>
      <c r="C6" s="1"/>
      <c r="D6" s="1"/>
      <c r="E6" s="1"/>
      <c r="F6" s="1"/>
      <c r="G6" s="19"/>
      <c r="H6" s="1"/>
      <c r="I6" s="1"/>
      <c r="J6" s="1"/>
      <c r="K6" s="1"/>
      <c r="L6" s="1"/>
      <c r="M6" s="1"/>
    </row>
    <row r="7" spans="1:13" customFormat="1" ht="18" customHeight="1" x14ac:dyDescent="0.4">
      <c r="A7" s="1"/>
      <c r="B7" s="1"/>
      <c r="C7" s="1"/>
      <c r="D7" s="1"/>
      <c r="E7" s="20" t="s">
        <v>0</v>
      </c>
      <c r="F7" s="21"/>
      <c r="G7" s="19"/>
      <c r="H7" s="1"/>
      <c r="I7" s="1"/>
      <c r="J7" s="1"/>
      <c r="K7" s="1"/>
      <c r="L7" s="1"/>
      <c r="M7" s="1"/>
    </row>
    <row r="8" spans="1:13" customFormat="1" ht="18" customHeight="1" x14ac:dyDescent="0.3">
      <c r="A8" s="1"/>
      <c r="B8" s="1"/>
      <c r="C8" s="1"/>
      <c r="D8" s="1"/>
      <c r="E8" s="47">
        <v>41000</v>
      </c>
      <c r="F8" s="1"/>
      <c r="G8" s="19"/>
      <c r="H8" s="1"/>
      <c r="I8" s="1"/>
      <c r="J8" s="1"/>
      <c r="K8" s="1"/>
      <c r="L8" s="1"/>
      <c r="M8" s="1"/>
    </row>
    <row r="9" spans="1:13" customFormat="1" ht="18" customHeight="1" x14ac:dyDescent="0.3">
      <c r="A9" s="1"/>
      <c r="B9" s="1"/>
      <c r="C9" s="1"/>
      <c r="D9" s="1"/>
      <c r="E9" s="16" t="s">
        <v>4</v>
      </c>
      <c r="F9" s="6"/>
      <c r="G9" s="19"/>
      <c r="H9" s="1"/>
      <c r="I9" s="1"/>
      <c r="J9" s="1"/>
      <c r="K9" s="1"/>
      <c r="L9" s="1"/>
      <c r="M9" s="1"/>
    </row>
    <row r="10" spans="1:13" customFormat="1" ht="18" customHeight="1" x14ac:dyDescent="0.3">
      <c r="A10" s="1"/>
      <c r="B10" s="1"/>
      <c r="C10" s="1"/>
      <c r="D10" s="1"/>
      <c r="E10" s="16" t="s">
        <v>5</v>
      </c>
      <c r="F10" s="1"/>
      <c r="G10" s="19"/>
      <c r="H10" s="1"/>
      <c r="I10" s="1"/>
      <c r="J10" s="1"/>
      <c r="K10" s="1"/>
      <c r="L10" s="1"/>
      <c r="M10" s="1"/>
    </row>
    <row r="11" spans="1:13" ht="18" customHeight="1" x14ac:dyDescent="0.3">
      <c r="A11" s="1"/>
      <c r="B11" s="1"/>
      <c r="C11" s="1"/>
      <c r="D11" s="1"/>
      <c r="E11" s="4"/>
      <c r="F11" s="1"/>
      <c r="G11" s="1"/>
      <c r="H11" s="1"/>
      <c r="I11" s="1"/>
      <c r="J11" s="1"/>
      <c r="K11" s="1"/>
      <c r="L11" s="1"/>
    </row>
    <row r="12" spans="1:13" ht="18" customHeight="1" x14ac:dyDescent="0.3">
      <c r="A12" s="1"/>
      <c r="B12" s="1"/>
      <c r="C12" s="1"/>
      <c r="D12" s="1"/>
      <c r="E12" s="4" t="s">
        <v>27</v>
      </c>
      <c r="F12" s="1"/>
      <c r="G12" s="1"/>
      <c r="H12" s="1"/>
      <c r="I12" s="1"/>
      <c r="J12" s="1"/>
      <c r="K12" s="1"/>
      <c r="L12" s="1"/>
    </row>
    <row r="13" spans="1:13" ht="18" customHeight="1" x14ac:dyDescent="0.3">
      <c r="A13" s="1"/>
      <c r="B13" s="1"/>
      <c r="C13" s="1"/>
      <c r="D13" s="1"/>
      <c r="E13" s="4" t="s">
        <v>28</v>
      </c>
      <c r="F13" s="1"/>
      <c r="G13" s="1"/>
      <c r="H13" s="1"/>
      <c r="I13" s="1"/>
      <c r="J13" s="1"/>
      <c r="K13" s="1"/>
      <c r="L13" s="1"/>
    </row>
    <row r="14" spans="1:13" ht="18" customHeight="1" x14ac:dyDescent="0.25">
      <c r="A14" s="1"/>
      <c r="B14" s="1"/>
      <c r="C14" s="1"/>
      <c r="D14" s="1"/>
      <c r="F14" s="1"/>
      <c r="G14" s="1"/>
      <c r="H14" s="1"/>
      <c r="I14" s="1"/>
      <c r="J14" s="1"/>
      <c r="K14" s="1"/>
      <c r="L14" s="1"/>
    </row>
    <row r="15" spans="1:13" ht="18" customHeight="1" x14ac:dyDescent="0.3">
      <c r="A15" s="1"/>
      <c r="B15" s="1"/>
      <c r="C15" s="1"/>
      <c r="D15" s="1"/>
      <c r="E15" s="22" t="s">
        <v>3</v>
      </c>
      <c r="F15" s="1"/>
      <c r="G15" s="1"/>
      <c r="H15" s="1"/>
      <c r="I15" s="1"/>
      <c r="J15" s="1"/>
      <c r="K15" s="1"/>
      <c r="L15" s="1"/>
    </row>
    <row r="16" spans="1:13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 x14ac:dyDescent="0.2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phoneticPr fontId="0" type="noConversion"/>
  <hyperlinks>
    <hyperlink ref="E9" r:id="rId1"/>
    <hyperlink ref="E10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zoomScale="110" zoomScaleNormal="110" workbookViewId="0"/>
  </sheetViews>
  <sheetFormatPr defaultColWidth="9.109375" defaultRowHeight="13.2" x14ac:dyDescent="0.25"/>
  <cols>
    <col min="1" max="1" width="21.44140625" style="8" customWidth="1"/>
    <col min="2" max="9" width="9.109375" style="8"/>
    <col min="10" max="10" width="4.88671875" style="8" bestFit="1" customWidth="1"/>
    <col min="11" max="11" width="9.109375" style="8"/>
    <col min="12" max="12" width="4.88671875" style="8" bestFit="1" customWidth="1"/>
    <col min="13" max="13" width="9.109375" style="8"/>
    <col min="14" max="14" width="2.44140625" style="8" customWidth="1"/>
    <col min="15" max="15" width="2.77734375" style="8" customWidth="1"/>
    <col min="16" max="16" width="9.109375" style="8"/>
    <col min="17" max="17" width="6.6640625" style="8" customWidth="1"/>
    <col min="18" max="18" width="9.109375" style="8"/>
    <col min="19" max="19" width="4.109375" style="8" customWidth="1"/>
    <col min="20" max="20" width="12.33203125" style="8" bestFit="1" customWidth="1"/>
    <col min="21" max="16384" width="9.109375" style="8"/>
  </cols>
  <sheetData>
    <row r="1" spans="1:21" x14ac:dyDescent="0.25">
      <c r="H1" s="9"/>
      <c r="I1" s="9"/>
      <c r="J1" s="9"/>
      <c r="K1" s="9"/>
      <c r="L1" s="9"/>
      <c r="N1" s="9"/>
    </row>
    <row r="3" spans="1:21" ht="13.2" customHeight="1" x14ac:dyDescent="0.35">
      <c r="B3" s="13" t="s">
        <v>1</v>
      </c>
      <c r="C3" s="13" t="s">
        <v>8</v>
      </c>
      <c r="D3" s="13" t="s">
        <v>9</v>
      </c>
    </row>
    <row r="4" spans="1:21" ht="13.2" customHeight="1" x14ac:dyDescent="0.25">
      <c r="A4" s="8">
        <v>1</v>
      </c>
      <c r="B4" s="11">
        <v>9.9499999999999993</v>
      </c>
      <c r="C4" s="11">
        <v>2</v>
      </c>
      <c r="D4" s="11">
        <v>50</v>
      </c>
      <c r="G4" s="14"/>
      <c r="H4" s="14"/>
    </row>
    <row r="5" spans="1:21" ht="13.2" customHeight="1" x14ac:dyDescent="0.25">
      <c r="A5" s="8">
        <v>2</v>
      </c>
      <c r="B5" s="11">
        <v>24.45</v>
      </c>
      <c r="C5" s="11">
        <v>8</v>
      </c>
      <c r="D5" s="11">
        <v>110</v>
      </c>
      <c r="F5" s="14"/>
      <c r="G5" s="14"/>
      <c r="H5" s="14"/>
    </row>
    <row r="6" spans="1:21" ht="13.2" customHeight="1" x14ac:dyDescent="0.25">
      <c r="A6" s="8">
        <v>3</v>
      </c>
      <c r="B6" s="11">
        <v>31.75</v>
      </c>
      <c r="C6" s="11">
        <v>11</v>
      </c>
      <c r="D6" s="11">
        <v>120</v>
      </c>
      <c r="F6" s="14"/>
      <c r="G6" s="14"/>
      <c r="H6" s="14"/>
      <c r="T6" s="44" t="s">
        <v>22</v>
      </c>
      <c r="U6" s="44" t="s">
        <v>29</v>
      </c>
    </row>
    <row r="7" spans="1:21" ht="13.2" customHeight="1" x14ac:dyDescent="0.35">
      <c r="A7" s="8">
        <v>4</v>
      </c>
      <c r="B7" s="11">
        <v>35</v>
      </c>
      <c r="C7" s="11">
        <v>10</v>
      </c>
      <c r="D7" s="11">
        <v>550</v>
      </c>
      <c r="E7" s="14"/>
      <c r="F7" s="10" t="s">
        <v>2</v>
      </c>
      <c r="G7" s="12">
        <f>COUNT(B:B)</f>
        <v>25</v>
      </c>
      <c r="H7" s="14"/>
      <c r="I7" s="12">
        <f>G7</f>
        <v>25</v>
      </c>
      <c r="J7" s="45" t="s">
        <v>18</v>
      </c>
      <c r="K7" s="12">
        <f>G9</f>
        <v>206</v>
      </c>
      <c r="L7" s="46" t="s">
        <v>19</v>
      </c>
      <c r="M7" s="12">
        <f>G10</f>
        <v>8294</v>
      </c>
      <c r="N7" s="25" t="s">
        <v>20</v>
      </c>
      <c r="O7" s="30" t="s">
        <v>21</v>
      </c>
      <c r="P7" s="29">
        <f>I7*$K$11+K7*$M$11+M7*$P$11</f>
        <v>725.81999999999994</v>
      </c>
      <c r="R7" s="31">
        <f>G8</f>
        <v>725.81999999999994</v>
      </c>
      <c r="T7" s="29">
        <f>P7-R7</f>
        <v>0</v>
      </c>
      <c r="U7" s="30" t="str">
        <f>"=     "&amp;0</f>
        <v>=     0</v>
      </c>
    </row>
    <row r="8" spans="1:21" ht="13.2" customHeight="1" x14ac:dyDescent="0.35">
      <c r="A8" s="8">
        <v>5</v>
      </c>
      <c r="B8" s="11">
        <v>25.02</v>
      </c>
      <c r="C8" s="11">
        <v>8</v>
      </c>
      <c r="D8" s="11">
        <v>295</v>
      </c>
      <c r="F8" s="15" t="s">
        <v>7</v>
      </c>
      <c r="G8" s="23">
        <f>SUM(B:B)</f>
        <v>725.81999999999994</v>
      </c>
      <c r="H8" s="14"/>
      <c r="I8" s="12">
        <f>G9</f>
        <v>206</v>
      </c>
      <c r="J8" s="45" t="s">
        <v>18</v>
      </c>
      <c r="K8" s="26">
        <f>G11</f>
        <v>2396</v>
      </c>
      <c r="L8" s="46" t="s">
        <v>19</v>
      </c>
      <c r="M8" s="26">
        <f>G13</f>
        <v>77177</v>
      </c>
      <c r="N8" s="25" t="s">
        <v>20</v>
      </c>
      <c r="O8" s="30" t="s">
        <v>21</v>
      </c>
      <c r="P8" s="24">
        <f>I8*$K$11+K8*$M$11+M8*$P$11</f>
        <v>8008.4699919740042</v>
      </c>
      <c r="R8" s="32">
        <f>G14</f>
        <v>8008.47</v>
      </c>
      <c r="T8" s="29">
        <f>P8-R8</f>
        <v>-8.0259960668627173E-6</v>
      </c>
      <c r="U8" s="30" t="str">
        <f t="shared" ref="U8:U11" si="0">"=     "&amp;0</f>
        <v>=     0</v>
      </c>
    </row>
    <row r="9" spans="1:21" ht="13.2" customHeight="1" x14ac:dyDescent="0.35">
      <c r="A9" s="8">
        <v>6</v>
      </c>
      <c r="B9" s="11">
        <v>16.86</v>
      </c>
      <c r="C9" s="11">
        <v>4</v>
      </c>
      <c r="D9" s="11">
        <v>200</v>
      </c>
      <c r="F9" s="15" t="s">
        <v>10</v>
      </c>
      <c r="G9" s="23">
        <f>SUM(C:C)</f>
        <v>206</v>
      </c>
      <c r="H9" s="14"/>
      <c r="I9" s="26">
        <f>G10</f>
        <v>8294</v>
      </c>
      <c r="J9" s="45" t="s">
        <v>18</v>
      </c>
      <c r="K9" s="26">
        <f>G13</f>
        <v>77177</v>
      </c>
      <c r="L9" s="46" t="s">
        <v>19</v>
      </c>
      <c r="M9" s="26">
        <f>G12</f>
        <v>3531848</v>
      </c>
      <c r="N9" s="25" t="s">
        <v>20</v>
      </c>
      <c r="O9" s="30" t="s">
        <v>21</v>
      </c>
      <c r="P9" s="24">
        <f>I9*$K$11+K9*$M$11+M9*$P$11</f>
        <v>274816.71000802604</v>
      </c>
      <c r="R9" s="32">
        <f>G15</f>
        <v>274816.71000000002</v>
      </c>
      <c r="T9" s="29">
        <f>P9-R9</f>
        <v>8.0260215327143669E-6</v>
      </c>
      <c r="U9" s="30" t="str">
        <f t="shared" si="0"/>
        <v>=     0</v>
      </c>
    </row>
    <row r="10" spans="1:21" ht="13.2" customHeight="1" x14ac:dyDescent="0.35">
      <c r="A10" s="8">
        <v>7</v>
      </c>
      <c r="B10" s="11">
        <v>14.38</v>
      </c>
      <c r="C10" s="11">
        <v>2</v>
      </c>
      <c r="D10" s="11">
        <v>375</v>
      </c>
      <c r="F10" s="15" t="s">
        <v>11</v>
      </c>
      <c r="G10" s="24">
        <f>SUM(D:D)</f>
        <v>8294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U10" s="30"/>
    </row>
    <row r="11" spans="1:21" ht="13.2" customHeight="1" x14ac:dyDescent="0.35">
      <c r="A11" s="8">
        <v>8</v>
      </c>
      <c r="B11" s="11">
        <v>9.6</v>
      </c>
      <c r="C11" s="11">
        <v>2</v>
      </c>
      <c r="D11" s="11">
        <v>52</v>
      </c>
      <c r="F11" s="15" t="s">
        <v>30</v>
      </c>
      <c r="G11" s="24">
        <f>SUMSQ(C:C)</f>
        <v>2396</v>
      </c>
      <c r="H11" s="14"/>
      <c r="J11" s="15" t="s">
        <v>15</v>
      </c>
      <c r="K11" s="34">
        <v>2.2637914917946418</v>
      </c>
      <c r="L11" s="15" t="s">
        <v>16</v>
      </c>
      <c r="M11" s="34">
        <v>2.7442696296798128</v>
      </c>
      <c r="N11" s="14"/>
      <c r="O11" s="15" t="s">
        <v>17</v>
      </c>
      <c r="P11" s="33">
        <v>1.2527811549444472E-2</v>
      </c>
      <c r="Q11" s="14"/>
      <c r="S11" s="9"/>
      <c r="T11" s="29">
        <f>SUM(T7:T9)</f>
        <v>2.5465851649641991E-11</v>
      </c>
      <c r="U11" s="30" t="str">
        <f t="shared" si="0"/>
        <v>=     0</v>
      </c>
    </row>
    <row r="12" spans="1:21" ht="13.2" customHeight="1" x14ac:dyDescent="0.35">
      <c r="A12" s="8">
        <v>9</v>
      </c>
      <c r="B12" s="11">
        <v>24.35</v>
      </c>
      <c r="C12" s="11">
        <v>9</v>
      </c>
      <c r="D12" s="11">
        <v>100</v>
      </c>
      <c r="F12" s="15" t="s">
        <v>31</v>
      </c>
      <c r="G12" s="24">
        <f>SUMSQ(D:D)</f>
        <v>3531848</v>
      </c>
      <c r="H12" s="14"/>
      <c r="J12" s="14"/>
      <c r="L12" s="27"/>
      <c r="N12" s="14"/>
      <c r="O12" s="14"/>
      <c r="P12" s="14"/>
      <c r="Q12" s="14"/>
    </row>
    <row r="13" spans="1:21" ht="13.2" customHeight="1" x14ac:dyDescent="0.35">
      <c r="A13" s="8">
        <v>10</v>
      </c>
      <c r="B13" s="11">
        <v>27.5</v>
      </c>
      <c r="C13" s="11">
        <v>8</v>
      </c>
      <c r="D13" s="11">
        <v>300</v>
      </c>
      <c r="F13" s="15" t="s">
        <v>12</v>
      </c>
      <c r="G13" s="24">
        <f>SUMPRODUCT(C:C,D:D)</f>
        <v>77177</v>
      </c>
      <c r="H13" s="14"/>
      <c r="J13" s="14"/>
      <c r="L13" s="14"/>
      <c r="N13" s="14"/>
      <c r="P13" s="14"/>
      <c r="Q13" s="14"/>
    </row>
    <row r="14" spans="1:21" ht="13.2" customHeight="1" x14ac:dyDescent="0.35">
      <c r="A14" s="8">
        <v>11</v>
      </c>
      <c r="B14" s="11">
        <v>17.079999999999998</v>
      </c>
      <c r="C14" s="11">
        <v>4</v>
      </c>
      <c r="D14" s="11">
        <v>412</v>
      </c>
      <c r="F14" s="15" t="s">
        <v>13</v>
      </c>
      <c r="G14" s="24">
        <f>SUMPRODUCT(C:C,B:B)</f>
        <v>8008.47</v>
      </c>
      <c r="H14" s="14"/>
      <c r="J14" s="14"/>
      <c r="K14" s="14" t="s">
        <v>26</v>
      </c>
      <c r="L14" s="14"/>
      <c r="M14" s="14"/>
      <c r="N14" s="14"/>
      <c r="O14" s="14"/>
      <c r="P14" s="14"/>
      <c r="Q14" s="14"/>
    </row>
    <row r="15" spans="1:21" ht="13.2" customHeight="1" x14ac:dyDescent="0.35">
      <c r="A15" s="8">
        <v>12</v>
      </c>
      <c r="B15" s="11">
        <v>37</v>
      </c>
      <c r="C15" s="11">
        <v>11</v>
      </c>
      <c r="D15" s="11">
        <v>400</v>
      </c>
      <c r="F15" s="15" t="s">
        <v>14</v>
      </c>
      <c r="G15" s="24">
        <f>SUMPRODUCT(D:D,B:B)</f>
        <v>274816.71000000002</v>
      </c>
      <c r="I15" s="35"/>
      <c r="J15" s="36"/>
      <c r="K15" s="36"/>
      <c r="L15" s="36"/>
      <c r="M15" s="36"/>
      <c r="N15" s="37"/>
      <c r="O15" s="14"/>
      <c r="P15" s="14"/>
      <c r="Q15" s="14"/>
    </row>
    <row r="16" spans="1:21" ht="13.2" customHeight="1" x14ac:dyDescent="0.25">
      <c r="A16" s="8">
        <v>13</v>
      </c>
      <c r="B16" s="11">
        <v>41.95</v>
      </c>
      <c r="C16" s="11">
        <v>12</v>
      </c>
      <c r="D16" s="11">
        <v>500</v>
      </c>
      <c r="F16" s="14"/>
      <c r="G16" s="14"/>
      <c r="I16" s="38"/>
      <c r="J16" s="28" t="s">
        <v>23</v>
      </c>
      <c r="K16" s="39">
        <v>2</v>
      </c>
      <c r="L16" s="14"/>
      <c r="M16" s="14"/>
      <c r="N16" s="40"/>
      <c r="O16" s="14"/>
      <c r="P16" s="14"/>
      <c r="Q16" s="14"/>
    </row>
    <row r="17" spans="1:17" ht="13.2" customHeight="1" x14ac:dyDescent="0.25">
      <c r="A17" s="8">
        <v>14</v>
      </c>
      <c r="B17" s="11">
        <v>11.66</v>
      </c>
      <c r="C17" s="11">
        <v>2</v>
      </c>
      <c r="D17" s="11">
        <v>360</v>
      </c>
      <c r="F17" s="14"/>
      <c r="G17" s="14"/>
      <c r="I17" s="38"/>
      <c r="J17" s="28" t="s">
        <v>24</v>
      </c>
      <c r="K17" s="39">
        <v>50</v>
      </c>
      <c r="L17" s="28" t="s">
        <v>25</v>
      </c>
      <c r="M17" s="34">
        <f>K11+M11*K16+P11*K17</f>
        <v>8.3787213286264901</v>
      </c>
      <c r="N17" s="40"/>
      <c r="O17" s="14"/>
      <c r="P17" s="14"/>
      <c r="Q17" s="14"/>
    </row>
    <row r="18" spans="1:17" ht="13.2" customHeight="1" x14ac:dyDescent="0.25">
      <c r="A18" s="8">
        <v>15</v>
      </c>
      <c r="B18" s="11">
        <v>21.65</v>
      </c>
      <c r="C18" s="11">
        <v>4</v>
      </c>
      <c r="D18" s="11">
        <v>205</v>
      </c>
      <c r="F18" s="14"/>
      <c r="G18" s="14"/>
      <c r="H18" s="14"/>
      <c r="I18" s="41"/>
      <c r="J18" s="42"/>
      <c r="K18" s="42"/>
      <c r="L18" s="42"/>
      <c r="M18" s="42"/>
      <c r="N18" s="43"/>
      <c r="O18" s="14"/>
      <c r="P18" s="14"/>
      <c r="Q18" s="14"/>
    </row>
    <row r="19" spans="1:17" ht="13.2" customHeight="1" x14ac:dyDescent="0.25">
      <c r="A19" s="8">
        <v>16</v>
      </c>
      <c r="B19" s="11">
        <v>17.89</v>
      </c>
      <c r="C19" s="11">
        <v>4</v>
      </c>
      <c r="D19" s="11">
        <v>400</v>
      </c>
      <c r="E19" s="14"/>
      <c r="F19" s="14"/>
      <c r="G19" s="14"/>
      <c r="H19" s="14"/>
      <c r="I19" s="14"/>
      <c r="J19" s="14"/>
      <c r="K19" s="14"/>
      <c r="M19" s="14"/>
      <c r="N19" s="14"/>
      <c r="O19" s="14"/>
      <c r="P19" s="14"/>
      <c r="Q19" s="14"/>
    </row>
    <row r="20" spans="1:17" ht="13.2" customHeight="1" x14ac:dyDescent="0.25">
      <c r="A20" s="8">
        <v>17</v>
      </c>
      <c r="B20" s="11">
        <v>69</v>
      </c>
      <c r="C20" s="11">
        <v>20</v>
      </c>
      <c r="D20" s="11">
        <v>600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2" customHeight="1" x14ac:dyDescent="0.25">
      <c r="A21" s="8">
        <v>18</v>
      </c>
      <c r="B21" s="11">
        <v>10.3</v>
      </c>
      <c r="C21" s="11">
        <v>1</v>
      </c>
      <c r="D21" s="11">
        <v>585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3.2" customHeight="1" x14ac:dyDescent="0.25">
      <c r="A22" s="8">
        <v>19</v>
      </c>
      <c r="B22" s="11">
        <v>34.93</v>
      </c>
      <c r="C22" s="11">
        <v>10</v>
      </c>
      <c r="D22" s="11">
        <v>540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3.2" customHeight="1" x14ac:dyDescent="0.25">
      <c r="A23" s="8">
        <v>20</v>
      </c>
      <c r="B23" s="11">
        <v>46.59</v>
      </c>
      <c r="C23" s="11">
        <v>15</v>
      </c>
      <c r="D23" s="11">
        <v>250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2" customHeight="1" x14ac:dyDescent="0.25">
      <c r="A24" s="8">
        <v>21</v>
      </c>
      <c r="B24" s="11">
        <v>44.88</v>
      </c>
      <c r="C24" s="11">
        <v>15</v>
      </c>
      <c r="D24" s="11">
        <v>290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3.2" customHeight="1" x14ac:dyDescent="0.25">
      <c r="A25" s="8">
        <v>22</v>
      </c>
      <c r="B25" s="11">
        <v>54.12</v>
      </c>
      <c r="C25" s="11">
        <v>16</v>
      </c>
      <c r="D25" s="11">
        <v>510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3.2" customHeight="1" x14ac:dyDescent="0.25">
      <c r="A26" s="8">
        <v>23</v>
      </c>
      <c r="B26" s="11">
        <v>56.63</v>
      </c>
      <c r="C26" s="11">
        <v>17</v>
      </c>
      <c r="D26" s="11">
        <v>590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3.2" customHeight="1" x14ac:dyDescent="0.25">
      <c r="A27" s="8">
        <v>24</v>
      </c>
      <c r="B27" s="11">
        <v>22.13</v>
      </c>
      <c r="C27" s="11">
        <v>6</v>
      </c>
      <c r="D27" s="11">
        <v>100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2" customHeight="1" x14ac:dyDescent="0.25">
      <c r="A28" s="8">
        <v>25</v>
      </c>
      <c r="B28" s="11">
        <v>21.15</v>
      </c>
      <c r="C28" s="11">
        <v>5</v>
      </c>
      <c r="D28" s="11">
        <v>400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5">
      <c r="A29" s="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5">
      <c r="A30" s="9"/>
      <c r="E30" s="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 s="9"/>
      <c r="E31" s="9"/>
      <c r="J31" s="9"/>
      <c r="K31" s="9"/>
      <c r="L31" s="9"/>
      <c r="N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9"/>
    </row>
    <row r="33" spans="1:14" x14ac:dyDescent="0.25">
      <c r="A33" s="9"/>
      <c r="B33" s="9"/>
      <c r="C33" s="9"/>
      <c r="D33" s="9"/>
      <c r="E33" s="9"/>
      <c r="I33" s="9"/>
      <c r="J33" s="9"/>
      <c r="K33" s="9"/>
      <c r="L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9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9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9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14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55" r:id="rId3">
          <objectPr defaultSize="0" autoPict="0" r:id="rId4">
            <anchor moveWithCells="1" sizeWithCells="1">
              <from>
                <xdr:col>8</xdr:col>
                <xdr:colOff>0</xdr:colOff>
                <xdr:row>3</xdr:row>
                <xdr:rowOff>7620</xdr:rowOff>
              </from>
              <to>
                <xdr:col>10</xdr:col>
                <xdr:colOff>548640</xdr:colOff>
                <xdr:row>4</xdr:row>
                <xdr:rowOff>68580</xdr:rowOff>
              </to>
            </anchor>
          </objectPr>
        </oleObject>
      </mc:Choice>
      <mc:Fallback>
        <oleObject progId="Equation.3" shapeId="205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2000-02-15T01:15:42Z</dcterms:created>
  <dcterms:modified xsi:type="dcterms:W3CDTF">2012-07-09T19:46:04Z</dcterms:modified>
</cp:coreProperties>
</file>